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filterPrivacy="1" defaultThemeVersion="166925"/>
  <xr:revisionPtr revIDLastSave="0" documentId="13_ncr:1_{CD47EC7D-B9EA-454D-986B-948FD2A8CDF3}" xr6:coauthVersionLast="47" xr6:coauthVersionMax="47" xr10:uidLastSave="{00000000-0000-0000-0000-000000000000}"/>
  <bookViews>
    <workbookView xWindow="9480" yWindow="500" windowWidth="22520" windowHeight="15760" activeTab="1" xr2:uid="{60CF2947-53D6-45D0-9CF1-AF4ED8009E38}"/>
  </bookViews>
  <sheets>
    <sheet name="Instructions" sheetId="11" r:id="rId1"/>
    <sheet name="SNS" sheetId="2" r:id="rId2"/>
    <sheet name="InstrCosts" sheetId="1" r:id="rId3"/>
    <sheet name="AdminCosts" sheetId="12" r:id="rId4"/>
  </sheets>
  <definedNames>
    <definedName name="_xlnm.Print_Area" localSheetId="2">InstrCosts!$A$1:$E$33</definedName>
    <definedName name="_xlnm.Print_Titles" localSheetId="2">InstrCosts!$1:$9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E13" i="1"/>
  <c r="E30" i="1" s="1"/>
  <c r="C13" i="1"/>
  <c r="C30" i="1" s="1"/>
  <c r="E17" i="12"/>
  <c r="D17" i="12"/>
  <c r="C17" i="12"/>
  <c r="E13" i="12"/>
  <c r="D13" i="12"/>
  <c r="C13" i="12"/>
  <c r="C18" i="12" s="1"/>
  <c r="C19" i="12" s="1"/>
  <c r="D18" i="12" l="1"/>
  <c r="D19" i="12" s="1"/>
  <c r="E18" i="12"/>
  <c r="E19" i="12" s="1"/>
  <c r="A4" i="1"/>
  <c r="A4" i="12" s="1"/>
  <c r="A8" i="1"/>
  <c r="A6" i="1"/>
  <c r="A6" i="12" s="1"/>
  <c r="A8" i="12" l="1"/>
  <c r="E10" i="1"/>
  <c r="C10" i="1"/>
  <c r="D10" i="1"/>
  <c r="D24" i="1"/>
  <c r="D25" i="1"/>
  <c r="C25" i="1"/>
  <c r="C26" i="1"/>
  <c r="E24" i="1"/>
  <c r="C24" i="1"/>
  <c r="C14" i="2" l="1"/>
  <c r="E27" i="1"/>
  <c r="C19" i="1"/>
  <c r="C29" i="1" s="1"/>
  <c r="C31" i="1" s="1"/>
  <c r="C33" i="1" s="1"/>
  <c r="E23" i="1"/>
  <c r="D23" i="1"/>
  <c r="D32" i="1" s="1"/>
  <c r="C23" i="1"/>
  <c r="C32" i="1" s="1"/>
  <c r="D19" i="1"/>
  <c r="D29" i="1" s="1"/>
  <c r="D31" i="1" s="1"/>
  <c r="D33" i="1" s="1"/>
  <c r="E19" i="1"/>
  <c r="E29" i="1" s="1"/>
  <c r="E31" i="1" s="1"/>
  <c r="E33" i="1" l="1"/>
  <c r="C10" i="12"/>
  <c r="E10" i="12"/>
  <c r="D10" i="12"/>
  <c r="C27" i="1"/>
  <c r="D27" i="1"/>
  <c r="E28" i="1"/>
  <c r="F21" i="1" l="1"/>
  <c r="C28" i="1"/>
  <c r="D28" i="1"/>
  <c r="D30" i="1" s="1"/>
  <c r="C17" i="2" l="1"/>
  <c r="C18" i="2" s="1"/>
  <c r="C19" i="2" s="1"/>
</calcChain>
</file>

<file path=xl/sharedStrings.xml><?xml version="1.0" encoding="utf-8"?>
<sst xmlns="http://schemas.openxmlformats.org/spreadsheetml/2006/main" count="151" uniqueCount="98">
  <si>
    <t>Expenditure Worksheets for Audit Compliance Review</t>
  </si>
  <si>
    <t>Proposition 28 Arts and Music in Schools</t>
  </si>
  <si>
    <t>Description</t>
  </si>
  <si>
    <t>Line</t>
  </si>
  <si>
    <t>E-3</t>
  </si>
  <si>
    <t>E-6</t>
  </si>
  <si>
    <t>C-1</t>
  </si>
  <si>
    <t>C-2</t>
  </si>
  <si>
    <t>Instructional Costs Expenditure Requirement Worksheet</t>
  </si>
  <si>
    <t>LEA Name:</t>
  </si>
  <si>
    <t>County:</t>
  </si>
  <si>
    <t>Audit Year:</t>
  </si>
  <si>
    <t>Second Prior Year</t>
  </si>
  <si>
    <t>Prior Year</t>
  </si>
  <si>
    <t>Audit Year</t>
  </si>
  <si>
    <t>Allocation Year</t>
  </si>
  <si>
    <t>A-1</t>
  </si>
  <si>
    <t>A-2</t>
  </si>
  <si>
    <t>A-3</t>
  </si>
  <si>
    <t>A-4</t>
  </si>
  <si>
    <t>Total Allocation</t>
  </si>
  <si>
    <t>A-5</t>
  </si>
  <si>
    <t>Year 1 Instructional Cost Expenditures</t>
  </si>
  <si>
    <t>B-1</t>
  </si>
  <si>
    <t>Year 2 Instructional Cost Expenditures</t>
  </si>
  <si>
    <t>B-2</t>
  </si>
  <si>
    <t>Year 3 Instructional Cost Expenditures</t>
  </si>
  <si>
    <t>B-3</t>
  </si>
  <si>
    <t>B-4</t>
  </si>
  <si>
    <t>Year 1 Non-Instructional Cost Expenditures</t>
  </si>
  <si>
    <t>Year 2 Non-Instructional Cost Expenditures</t>
  </si>
  <si>
    <t>Year 3 Non-Instructional Cost Expenditures</t>
  </si>
  <si>
    <t>C-3</t>
  </si>
  <si>
    <t>C-4</t>
  </si>
  <si>
    <t>Year 1 Expenditures</t>
  </si>
  <si>
    <t>D-1</t>
  </si>
  <si>
    <t>Year 2 Expenditures</t>
  </si>
  <si>
    <t>D-2</t>
  </si>
  <si>
    <t>Year 3 Expenditures</t>
  </si>
  <si>
    <t>D-3</t>
  </si>
  <si>
    <t>Total Expenditures (D-1 + D-2 + D-3)</t>
  </si>
  <si>
    <t>D-4</t>
  </si>
  <si>
    <t>Minimum Required Instructional Costs (D-4 x 80%)</t>
  </si>
  <si>
    <t>E-1</t>
  </si>
  <si>
    <t>Total Instructional Cost Expenditures (B-4)</t>
  </si>
  <si>
    <t>E-2</t>
  </si>
  <si>
    <t>E-4</t>
  </si>
  <si>
    <t>Total Non-Instructional Cost Expenditures (C-4)</t>
  </si>
  <si>
    <t>E-5</t>
  </si>
  <si>
    <t>Supplement not Supplant Requirement Worksheet</t>
  </si>
  <si>
    <t>Amount</t>
  </si>
  <si>
    <t>Expenditures identified in A-1 from Resource 6770</t>
  </si>
  <si>
    <t>Expenditures identified in A-1 from non-Proposition 28 funding sources not available for arts education programs in the audit year</t>
  </si>
  <si>
    <t>Revenue from resources newly available for arts education programs in the audit year, excluding Resource 6770</t>
  </si>
  <si>
    <t>Administrative Costs Maximum Worksheet</t>
  </si>
  <si>
    <t>Allocation Amount</t>
  </si>
  <si>
    <t>A-6</t>
  </si>
  <si>
    <t>Expenditures for Administrative Costs in Year 1</t>
  </si>
  <si>
    <t>Expenditures for Administrative Costs in Year 2</t>
  </si>
  <si>
    <t>Expenditures for Administrative Costs in Year 3</t>
  </si>
  <si>
    <t>Total Expenditures (B-1 + B-2 + B-3)</t>
  </si>
  <si>
    <r>
      <t xml:space="preserve">Instructions: </t>
    </r>
    <r>
      <rPr>
        <sz val="12"/>
        <color theme="1"/>
        <rFont val="Arial"/>
        <family val="2"/>
      </rPr>
      <t>Enter data into Lines A-1, A-2, A-3, A-4, B-1, and B-2.</t>
    </r>
  </si>
  <si>
    <r>
      <t xml:space="preserve">Instructions: </t>
    </r>
    <r>
      <rPr>
        <sz val="12"/>
        <color theme="1"/>
        <rFont val="Arial"/>
        <family val="2"/>
      </rPr>
      <t xml:space="preserve">Enter data for the audit year and two prior years into Lines A-2, A-3, B-1, B-2, and B-3. </t>
    </r>
  </si>
  <si>
    <r>
      <rPr>
        <b/>
        <sz val="12"/>
        <color theme="1"/>
        <rFont val="Arial"/>
        <family val="2"/>
      </rPr>
      <t xml:space="preserve">Description: </t>
    </r>
    <r>
      <rPr>
        <sz val="12"/>
        <color theme="1"/>
        <rFont val="Arial"/>
        <family val="2"/>
      </rPr>
      <t xml:space="preserve">Pursuant to </t>
    </r>
    <r>
      <rPr>
        <i/>
        <sz val="12"/>
        <color theme="1"/>
        <rFont val="Arial"/>
        <family val="2"/>
      </rPr>
      <t xml:space="preserve">EC </t>
    </r>
    <r>
      <rPr>
        <sz val="12"/>
        <color theme="1"/>
        <rFont val="Arial"/>
        <family val="2"/>
      </rPr>
      <t xml:space="preserve">Section 8820(g)(2), LEAs are required to use AMS funds to increase funding for arts education programs, as defined by </t>
    </r>
    <r>
      <rPr>
        <i/>
        <sz val="12"/>
        <color theme="1"/>
        <rFont val="Arial"/>
        <family val="2"/>
      </rPr>
      <t>EC</t>
    </r>
    <r>
      <rPr>
        <sz val="12"/>
        <color theme="1"/>
        <rFont val="Arial"/>
        <family val="2"/>
      </rPr>
      <t xml:space="preserve"> Section 8821(a) and not to supplant existing funding for those programs. </t>
    </r>
  </si>
  <si>
    <r>
      <rPr>
        <b/>
        <sz val="12"/>
        <color theme="1"/>
        <rFont val="Arial"/>
        <family val="2"/>
      </rPr>
      <t xml:space="preserve">Description: </t>
    </r>
    <r>
      <rPr>
        <sz val="12"/>
        <color theme="1"/>
        <rFont val="Arial"/>
        <family val="2"/>
      </rPr>
      <t xml:space="preserve">Pursuant to </t>
    </r>
    <r>
      <rPr>
        <i/>
        <sz val="12"/>
        <color theme="1"/>
        <rFont val="Arial"/>
        <family val="2"/>
      </rPr>
      <t xml:space="preserve">EC </t>
    </r>
    <r>
      <rPr>
        <sz val="12"/>
        <color theme="1"/>
        <rFont val="Arial"/>
        <family val="2"/>
      </rPr>
      <t>Section 8820(g)(3), an LEA may not expend more than 1 percent of AMS funds received (Resource 6770) on adminstrative costs, including indirect costs, to implement Chapter 5.1 of Part 6 of Division 1 of Title 1 of the</t>
    </r>
    <r>
      <rPr>
        <i/>
        <sz val="12"/>
        <color theme="1"/>
        <rFont val="Arial"/>
        <family val="2"/>
      </rPr>
      <t xml:space="preserve"> Education Code</t>
    </r>
    <r>
      <rPr>
        <sz val="12"/>
        <color theme="1"/>
        <rFont val="Arial"/>
        <family val="2"/>
      </rPr>
      <t xml:space="preserve">. </t>
    </r>
  </si>
  <si>
    <t>Unallowable Non-Instructional Costs (E-5 - E-4)</t>
  </si>
  <si>
    <t>Instructional Costs Shortfall (E-1 - E-2)</t>
  </si>
  <si>
    <t>Existing non-AMS funds for arts education programs in the audit year (A-1 - A-2 - A-3 + A-4)</t>
  </si>
  <si>
    <t>Total Expenditures for arts education programs in the prior audit year</t>
  </si>
  <si>
    <t>Expenditures for arts education programs in the audit year</t>
  </si>
  <si>
    <t>Expenditures from Resource 6770 in the audit year</t>
  </si>
  <si>
    <r>
      <rPr>
        <b/>
        <sz val="12"/>
        <color theme="1"/>
        <rFont val="Arial"/>
        <family val="2"/>
      </rPr>
      <t xml:space="preserve">Description: </t>
    </r>
    <r>
      <rPr>
        <sz val="12"/>
        <color theme="1"/>
        <rFont val="Arial"/>
        <family val="2"/>
      </rPr>
      <t xml:space="preserve">Pursuant to </t>
    </r>
    <r>
      <rPr>
        <i/>
        <sz val="12"/>
        <color theme="1"/>
        <rFont val="Arial"/>
        <family val="2"/>
      </rPr>
      <t xml:space="preserve">EC </t>
    </r>
    <r>
      <rPr>
        <sz val="12"/>
        <color theme="1"/>
        <rFont val="Arial"/>
        <family val="2"/>
      </rPr>
      <t>Section 8820(g)(1), an LEA with an enrollment of 500 or more pupils, at least 80 percent of AMS funds (Resource 6770) expended must be used to employ certificated or classified employees (instructional costs) to provide arts education program instruction. Remaining funds are to be used for training, supplies and materials, and arts education partnership programs (non-instructional costs) as defined by</t>
    </r>
    <r>
      <rPr>
        <i/>
        <sz val="12"/>
        <color theme="1"/>
        <rFont val="Arial"/>
        <family val="2"/>
      </rPr>
      <t xml:space="preserve"> EC</t>
    </r>
    <r>
      <rPr>
        <sz val="12"/>
        <color theme="1"/>
        <rFont val="Arial"/>
        <family val="2"/>
      </rPr>
      <t xml:space="preserve"> Section 8821(a).</t>
    </r>
  </si>
  <si>
    <r>
      <t xml:space="preserve">This Excel workbook was designed to assist local educational agencies (LEAs) and auditors in determining compliance with the requirements of </t>
    </r>
    <r>
      <rPr>
        <i/>
        <sz val="12"/>
        <color theme="1"/>
        <rFont val="Arial"/>
        <family val="2"/>
      </rPr>
      <t>EC</t>
    </r>
    <r>
      <rPr>
        <sz val="12"/>
        <color theme="1"/>
        <rFont val="Arial"/>
        <family val="2"/>
      </rPr>
      <t xml:space="preserve"> Section 8820(i) for the Proposition 28 Arts and Music in Schools and estimating the cost associated with audit findings for failure to comply with the requirements of </t>
    </r>
    <r>
      <rPr>
        <i/>
        <sz val="12"/>
        <color theme="1"/>
        <rFont val="Arial"/>
        <family val="2"/>
      </rPr>
      <t>EC</t>
    </r>
    <r>
      <rPr>
        <sz val="12"/>
        <color theme="1"/>
        <rFont val="Arial"/>
        <family val="2"/>
      </rPr>
      <t xml:space="preserve"> Section 8820(g). The amount calculated on each worksheet represents the estimated unallowable costs. </t>
    </r>
  </si>
  <si>
    <t>California Department of Education</t>
  </si>
  <si>
    <t>March 2024</t>
  </si>
  <si>
    <t>Unallowable AMS expenditures (A-5 - B-3)</t>
  </si>
  <si>
    <t>Non-AMS expenditures on arts education programs in the audit Year (B-1 - B-2)</t>
  </si>
  <si>
    <t>Total Instructional Cost Expenditures (B-1 + B-2 + B-3)</t>
  </si>
  <si>
    <t>Total Non-Instructional Cost Expenditures (C-1 + C-2 + C-3)</t>
  </si>
  <si>
    <t>Supplement Not Supplant Requirement Worksheet</t>
  </si>
  <si>
    <t>Maximum Allowable Non-Instructional Costs Based on Actual Instructional Cost Expenditures (E-2 / 80% * 20%)</t>
  </si>
  <si>
    <t xml:space="preserve">Created by: </t>
  </si>
  <si>
    <t>Has waiver issued pursuant to EC 8220[h]? [Enter Yes or No]</t>
  </si>
  <si>
    <t>Enrollment in the Allocation Year [Line B-2 of the Funding Exhibit for the Allocation Year]</t>
  </si>
  <si>
    <t>The workbook contains a total of four worksheets - this "Instructions" worksheet and three calculation worksheets. Please fill in the cells specified in the instructions of each of the appropriate worksheet(s). The adjustments calculated on each worksheet are independent of each other; the worksheets are intended to be used individually.</t>
  </si>
  <si>
    <t>Amount of Allocation that May be Used for Administrative Costs (A-2 * 1%)</t>
  </si>
  <si>
    <t>Unallowable Administrative Costs (B-4 - A-4)</t>
  </si>
  <si>
    <t>Exceeds 1% Allowance (If B-4 is greater than A-4, then Yes)</t>
  </si>
  <si>
    <t>Allocation Fully Expended in Audit Year [Enter Yes or No]</t>
  </si>
  <si>
    <t>AMS funds were used to supplement existing funds for arts education programs (If B-3 is greater than or equal to A-5, then yes)</t>
  </si>
  <si>
    <r>
      <t xml:space="preserve">Instructions: </t>
    </r>
    <r>
      <rPr>
        <sz val="12"/>
        <color theme="1"/>
        <rFont val="Arial"/>
        <family val="2"/>
      </rPr>
      <t xml:space="preserve">Enter data for the audit year and two prior years into Lines A-2, A-3, A-5, A-6, B-1, B-2, B-3, C-1, C-2, and C-3. </t>
    </r>
  </si>
  <si>
    <t>Subject to Audit Requirement (if A-2 is greater than or equal to 500 or A-3 is "Yes", then Yes)</t>
  </si>
  <si>
    <t>Leave Blank</t>
  </si>
  <si>
    <t>We the People High</t>
  </si>
  <si>
    <t>Los Angeles</t>
  </si>
  <si>
    <t>2023-24</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</si>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</sst>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
  </numFmts>
  <fonts count="27" x14ac:knownFonts="1">
    <font>
      <sz val="11"/>
      <color theme="1"/>
      <name val="Calibri"/>
      <family val="2"/>
      <scheme val="minor"/>
    </font>
    <font>
      <sz val="11"/>
      <color theme="1"/>
      <name val="Calibri"/>
      <family val="2"/>
      <scheme val="minor"/>
    </font>
    <font>
      <sz val="18"/>
      <color theme="3"/>
      <name val="Calibri Light"/>
      <family val="2"/>
      <scheme val="major"/>
    </font>
    <font>
      <sz val="12"/>
      <color theme="1"/>
      <name val="Calibri"/>
      <family val="2"/>
      <scheme val="minor"/>
    </font>
    <font>
      <sz val="8"/>
      <name val="Calibri"/>
      <family val="2"/>
      <scheme val="minor"/>
    </font>
    <font>
      <sz val="14"/>
      <color theme="1"/>
      <name val="Calibri"/>
      <family val="2"/>
      <scheme val="minor"/>
    </font>
    <font>
      <sz val="12"/>
      <color theme="1"/>
      <name val="Arial"/>
      <family val="2"/>
    </font>
    <font>
      <b/>
      <sz val="12"/>
      <color theme="1"/>
      <name val="Arial"/>
      <family val="2"/>
    </font>
    <font>
      <i/>
      <sz val="12"/>
      <color theme="1"/>
      <name val="Arial"/>
      <family val="2"/>
    </font>
    <font>
      <b/>
      <sz val="12"/>
      <color theme="0"/>
      <name val="Arial"/>
      <family val="2"/>
    </font>
    <font>
      <sz val="12"/>
      <name val="Arial"/>
      <family val="2"/>
    </font>
    <font>
      <sz val="11"/>
      <color theme="1"/>
      <name val="Arial"/>
      <family val="2"/>
    </font>
    <font>
      <sz val="14"/>
      <color theme="1"/>
      <name val="Arial"/>
      <family val="2"/>
    </font>
    <font>
      <b/>
      <sz val="15"/>
      <color theme="3"/>
      <name val="Calibri"/>
      <family val="2"/>
      <scheme val="minor"/>
    </font>
    <font>
      <b/>
      <sz val="13"/>
      <color theme="3"/>
      <name val="Calibri"/>
      <family val="2"/>
      <scheme val="minor"/>
    </font>
    <font>
      <sz val="12"/>
      <color rgb="FF000000"/>
      <name val="Arial"/>
      <family val="2"/>
    </font>
    <font>
      <b/>
      <sz val="12"/>
      <color rgb="FF000000"/>
      <name val="Arial"/>
      <family val="2"/>
    </font>
    <font>
      <sz val="11"/>
      <name val="Arial"/>
      <family val="2"/>
    </font>
    <font>
      <b/>
      <sz val="12"/>
      <name val="Arial"/>
      <family val="2"/>
    </font>
    <font>
      <sz val="14"/>
      <name val="Arial"/>
      <family val="2"/>
    </font>
    <font>
      <b/>
      <sz val="15"/>
      <name val="Arial"/>
      <family val="2"/>
    </font>
    <font>
      <b/>
      <sz val="13"/>
      <name val="Arial"/>
      <family val="2"/>
    </font>
    <font>
      <sz val="11"/>
      <color rgb="FFFF0000"/>
      <name val="Calibri"/>
      <family val="2"/>
      <scheme val="minor"/>
    </font>
    <font>
      <sz val="12"/>
      <color theme="0"/>
      <name val="Arial"/>
      <family val="2"/>
    </font>
    <font>
      <b/>
      <sz val="11"/>
      <color theme="3"/>
      <name val="Calibri"/>
      <family val="2"/>
      <scheme val="minor"/>
    </font>
    <font>
      <b/>
      <sz val="16"/>
      <name val="Arial"/>
      <family val="2"/>
    </font>
    <font>
      <b/>
      <sz val="14"/>
      <name val="Arial"/>
      <family val="2"/>
    </font>
  </fonts>
  <fills count="6">
    <fill>
      <patternFill patternType="none"/>
    </fill>
    <fill>
      <patternFill patternType="gray125"/>
    </fill>
    <fill>
      <patternFill patternType="solid">
        <fgColor theme="1"/>
        <bgColor indexed="64"/>
      </patternFill>
    </fill>
    <fill>
      <patternFill patternType="solid">
        <fgColor rgb="FF008000"/>
        <bgColor indexed="64"/>
      </patternFill>
    </fill>
    <fill>
      <patternFill patternType="solid">
        <fgColor rgb="FFFFFFFF"/>
        <bgColor rgb="FF000000"/>
      </patternFill>
    </fill>
    <fill>
      <patternFill patternType="solid">
        <fgColor theme="7" tint="0.79998168889431442"/>
        <bgColor indexed="64"/>
      </patternFill>
    </fill>
  </fills>
  <borders count="15">
    <border>
      <left/>
      <right/>
      <top/>
      <bottom/>
      <diagonal/>
    </border>
    <border>
      <left/>
      <right/>
      <top/>
      <bottom style="thin">
        <color theme="0" tint="-0.1499679555650502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0" tint="-0.14993743705557422"/>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14993743705557422"/>
      </bottom>
      <diagonal/>
    </border>
    <border>
      <left style="thin">
        <color theme="0" tint="-0.24994659260841701"/>
      </left>
      <right style="thin">
        <color theme="0" tint="-0.24994659260841701"/>
      </right>
      <top style="medium">
        <color indexed="64"/>
      </top>
      <bottom style="thin">
        <color theme="0" tint="-0.24994659260841701"/>
      </bottom>
      <diagonal/>
    </border>
    <border>
      <left/>
      <right/>
      <top/>
      <bottom style="thick">
        <color theme="4"/>
      </bottom>
      <diagonal/>
    </border>
    <border>
      <left/>
      <right/>
      <top/>
      <bottom style="thick">
        <color theme="4" tint="0.499984740745262"/>
      </bottom>
      <diagonal/>
    </border>
    <border>
      <left style="thin">
        <color auto="1"/>
      </left>
      <right style="thin">
        <color auto="1"/>
      </right>
      <top/>
      <bottom style="thin">
        <color auto="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medium">
        <color indexed="64"/>
      </bottom>
      <diagonal/>
    </border>
    <border>
      <left/>
      <right/>
      <top/>
      <bottom style="medium">
        <color theme="4" tint="0.39997558519241921"/>
      </bottom>
      <diagonal/>
    </border>
  </borders>
  <cellStyleXfs count="9">
    <xf numFmtId="0" fontId="0" fillId="0" borderId="0"/>
    <xf numFmtId="43"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0" fontId="9" fillId="3" borderId="2" applyNumberFormat="0" applyProtection="0">
      <alignment horizontal="center" wrapText="1"/>
    </xf>
    <xf numFmtId="0" fontId="13" fillId="0" borderId="9" applyNumberFormat="0" applyFill="0" applyAlignment="0" applyProtection="0"/>
    <xf numFmtId="0" fontId="14" fillId="0" borderId="10" applyNumberFormat="0" applyFill="0" applyAlignment="0" applyProtection="0"/>
    <xf numFmtId="9" fontId="1" fillId="0" borderId="0" applyFont="0" applyFill="0" applyBorder="0" applyAlignment="0" applyProtection="0"/>
    <xf numFmtId="0" fontId="24" fillId="0" borderId="14" applyNumberFormat="0" applyFill="0" applyAlignment="0" applyProtection="0"/>
  </cellStyleXfs>
  <cellXfs count="94">
    <xf numFmtId="0" fontId="0" fillId="0" borderId="0" xfId="0"/>
    <xf numFmtId="0" fontId="3" fillId="0" borderId="0" xfId="0" applyFont="1" applyAlignment="1">
      <alignment horizontal="left" vertical="top"/>
    </xf>
    <xf numFmtId="0" fontId="6" fillId="0" borderId="0" xfId="0" applyFont="1"/>
    <xf numFmtId="0" fontId="6" fillId="0" borderId="5" xfId="0" applyFont="1" applyBorder="1" applyAlignment="1">
      <alignment horizontal="left" wrapText="1"/>
    </xf>
    <xf numFmtId="0" fontId="6" fillId="0" borderId="5" xfId="0" applyFont="1" applyBorder="1" applyAlignment="1">
      <alignment horizontal="center"/>
    </xf>
    <xf numFmtId="44" fontId="6" fillId="0" borderId="5" xfId="0" applyNumberFormat="1" applyFont="1" applyBorder="1" applyAlignment="1" applyProtection="1">
      <alignment horizontal="right"/>
      <protection hidden="1"/>
    </xf>
    <xf numFmtId="0" fontId="7" fillId="0" borderId="5" xfId="0" applyFont="1" applyBorder="1" applyAlignment="1">
      <alignment horizontal="left" wrapText="1"/>
    </xf>
    <xf numFmtId="0" fontId="7" fillId="0" borderId="5" xfId="0" applyFont="1" applyBorder="1" applyAlignment="1">
      <alignment horizontal="center"/>
    </xf>
    <xf numFmtId="44" fontId="7" fillId="0" borderId="5" xfId="3" applyFont="1" applyFill="1" applyBorder="1" applyAlignment="1">
      <alignment horizontal="right"/>
    </xf>
    <xf numFmtId="43" fontId="0" fillId="0" borderId="0" xfId="1" applyFont="1"/>
    <xf numFmtId="43" fontId="0" fillId="0" borderId="0" xfId="0" applyNumberFormat="1"/>
    <xf numFmtId="44" fontId="7" fillId="0" borderId="5" xfId="0" applyNumberFormat="1" applyFont="1" applyBorder="1" applyAlignment="1" applyProtection="1">
      <alignment horizontal="right"/>
      <protection hidden="1"/>
    </xf>
    <xf numFmtId="0" fontId="6" fillId="0" borderId="5" xfId="0" applyFont="1" applyBorder="1" applyAlignment="1">
      <alignment wrapText="1"/>
    </xf>
    <xf numFmtId="0" fontId="6" fillId="0" borderId="6" xfId="0" applyFont="1" applyBorder="1" applyAlignment="1">
      <alignment horizontal="left" wrapText="1"/>
    </xf>
    <xf numFmtId="0" fontId="6" fillId="0" borderId="6" xfId="0" applyFont="1" applyBorder="1" applyAlignment="1">
      <alignment horizontal="center"/>
    </xf>
    <xf numFmtId="0" fontId="7" fillId="0" borderId="0" xfId="0" applyFont="1" applyAlignment="1">
      <alignment horizontal="left"/>
    </xf>
    <xf numFmtId="0" fontId="3" fillId="0" borderId="0" xfId="0" applyFont="1" applyAlignment="1">
      <alignment horizontal="left"/>
    </xf>
    <xf numFmtId="0" fontId="6" fillId="0" borderId="8" xfId="0" applyFont="1" applyBorder="1" applyAlignment="1">
      <alignment horizontal="left" wrapText="1"/>
    </xf>
    <xf numFmtId="0" fontId="6" fillId="0" borderId="8" xfId="0" applyFont="1" applyBorder="1" applyAlignment="1">
      <alignment horizontal="center"/>
    </xf>
    <xf numFmtId="44" fontId="7" fillId="0" borderId="5" xfId="3" applyFont="1" applyBorder="1" applyProtection="1">
      <protection hidden="1"/>
    </xf>
    <xf numFmtId="0" fontId="7" fillId="0" borderId="5" xfId="0" applyFont="1" applyBorder="1" applyAlignment="1">
      <alignment wrapText="1"/>
    </xf>
    <xf numFmtId="0" fontId="6" fillId="0" borderId="6" xfId="0" applyFont="1" applyBorder="1" applyAlignment="1">
      <alignment wrapText="1"/>
    </xf>
    <xf numFmtId="0" fontId="6" fillId="0" borderId="0" xfId="0" applyFont="1" applyAlignment="1">
      <alignment vertical="top"/>
    </xf>
    <xf numFmtId="0" fontId="0" fillId="0" borderId="0" xfId="0" applyAlignment="1">
      <alignment vertical="top"/>
    </xf>
    <xf numFmtId="0" fontId="5" fillId="0" borderId="0" xfId="0" applyFont="1" applyAlignment="1">
      <alignment vertical="top"/>
    </xf>
    <xf numFmtId="0" fontId="7" fillId="0" borderId="0" xfId="0" applyFont="1" applyAlignment="1">
      <alignment vertical="top"/>
    </xf>
    <xf numFmtId="44" fontId="6" fillId="0" borderId="8" xfId="3" applyFont="1" applyFill="1" applyBorder="1" applyAlignment="1" applyProtection="1">
      <alignment horizontal="right"/>
      <protection hidden="1"/>
    </xf>
    <xf numFmtId="44" fontId="6" fillId="0" borderId="5" xfId="3" applyFont="1" applyBorder="1" applyProtection="1">
      <protection hidden="1"/>
    </xf>
    <xf numFmtId="44" fontId="6" fillId="0" borderId="5" xfId="3" applyFont="1" applyFill="1" applyBorder="1" applyAlignment="1" applyProtection="1">
      <alignment horizontal="right"/>
      <protection hidden="1"/>
    </xf>
    <xf numFmtId="44" fontId="7" fillId="0" borderId="5" xfId="3" applyFont="1" applyFill="1" applyBorder="1" applyAlignment="1" applyProtection="1">
      <alignment horizontal="right"/>
      <protection hidden="1"/>
    </xf>
    <xf numFmtId="0" fontId="10" fillId="4" borderId="0" xfId="0" applyFont="1" applyFill="1" applyAlignment="1">
      <alignment horizontal="left" vertical="top" wrapText="1"/>
    </xf>
    <xf numFmtId="0" fontId="6" fillId="0" borderId="0" xfId="0" applyFont="1" applyAlignment="1">
      <alignment vertical="top" wrapText="1"/>
    </xf>
    <xf numFmtId="0" fontId="7" fillId="0" borderId="0" xfId="0" applyFont="1" applyAlignment="1">
      <alignment vertical="top" wrapText="1"/>
    </xf>
    <xf numFmtId="0" fontId="6" fillId="0" borderId="0" xfId="0" applyFont="1" applyAlignment="1">
      <alignment horizontal="left" vertical="top" wrapText="1"/>
    </xf>
    <xf numFmtId="0" fontId="11" fillId="0" borderId="0" xfId="0" applyFont="1" applyAlignment="1">
      <alignment vertical="top"/>
    </xf>
    <xf numFmtId="0" fontId="12" fillId="0" borderId="0" xfId="0" applyFont="1" applyAlignment="1">
      <alignment vertical="top"/>
    </xf>
    <xf numFmtId="0" fontId="16" fillId="4" borderId="0" xfId="0" applyFont="1" applyFill="1" applyAlignment="1">
      <alignment wrapText="1"/>
    </xf>
    <xf numFmtId="0" fontId="15" fillId="4" borderId="0" xfId="0" applyFont="1" applyFill="1" applyAlignment="1">
      <alignment wrapText="1"/>
    </xf>
    <xf numFmtId="17" fontId="15" fillId="4" borderId="0" xfId="0" quotePrefix="1" applyNumberFormat="1" applyFont="1" applyFill="1" applyAlignment="1">
      <alignment wrapText="1"/>
    </xf>
    <xf numFmtId="0" fontId="17" fillId="0" borderId="0" xfId="0" applyFont="1" applyAlignment="1">
      <alignment wrapText="1"/>
    </xf>
    <xf numFmtId="0" fontId="17" fillId="0" borderId="0" xfId="0" applyFont="1"/>
    <xf numFmtId="0" fontId="18" fillId="0" borderId="0" xfId="2" applyFont="1" applyBorder="1" applyAlignment="1">
      <alignment vertical="top"/>
    </xf>
    <xf numFmtId="0" fontId="10" fillId="0" borderId="0" xfId="0" applyFont="1" applyAlignment="1">
      <alignment vertical="top"/>
    </xf>
    <xf numFmtId="0" fontId="19" fillId="0" borderId="0" xfId="0" applyFont="1" applyAlignment="1">
      <alignment vertical="top"/>
    </xf>
    <xf numFmtId="0" fontId="6" fillId="0" borderId="12" xfId="0" applyFont="1" applyBorder="1" applyAlignment="1">
      <alignment wrapText="1"/>
    </xf>
    <xf numFmtId="0" fontId="6" fillId="0" borderId="12" xfId="0" applyFont="1" applyBorder="1" applyAlignment="1">
      <alignment horizontal="center"/>
    </xf>
    <xf numFmtId="0" fontId="7" fillId="0" borderId="12" xfId="0" applyFont="1" applyBorder="1" applyAlignment="1">
      <alignment horizontal="left" wrapText="1"/>
    </xf>
    <xf numFmtId="0" fontId="7" fillId="0" borderId="12" xfId="0" applyFont="1" applyBorder="1" applyAlignment="1">
      <alignment horizontal="center"/>
    </xf>
    <xf numFmtId="0" fontId="20" fillId="0" borderId="0" xfId="5" applyFont="1" applyBorder="1"/>
    <xf numFmtId="0" fontId="21" fillId="0" borderId="0" xfId="6" applyFont="1" applyBorder="1" applyAlignment="1">
      <alignment vertical="top"/>
    </xf>
    <xf numFmtId="0" fontId="20" fillId="0" borderId="0" xfId="5" applyFont="1" applyBorder="1" applyAlignment="1">
      <alignment wrapText="1"/>
    </xf>
    <xf numFmtId="0" fontId="6" fillId="0" borderId="3" xfId="0" applyFont="1" applyBorder="1" applyAlignment="1">
      <alignment horizontal="left"/>
    </xf>
    <xf numFmtId="0" fontId="6" fillId="0" borderId="3" xfId="0" applyFont="1" applyBorder="1" applyAlignment="1">
      <alignment horizontal="left" vertical="top"/>
    </xf>
    <xf numFmtId="0" fontId="6" fillId="0" borderId="0" xfId="0" applyFont="1" applyAlignment="1">
      <alignment horizontal="left" vertical="top"/>
    </xf>
    <xf numFmtId="0" fontId="6" fillId="0" borderId="0" xfId="0" applyFont="1" applyAlignment="1" applyProtection="1">
      <alignment horizontal="left"/>
      <protection hidden="1"/>
    </xf>
    <xf numFmtId="0" fontId="6" fillId="0" borderId="0" xfId="0" applyFont="1" applyAlignment="1">
      <alignment horizontal="left"/>
    </xf>
    <xf numFmtId="0" fontId="22" fillId="0" borderId="0" xfId="0" applyFont="1"/>
    <xf numFmtId="44" fontId="6" fillId="5" borderId="6" xfId="3" applyFont="1" applyFill="1" applyBorder="1" applyProtection="1">
      <protection locked="0"/>
    </xf>
    <xf numFmtId="44" fontId="6" fillId="5" borderId="5" xfId="3" applyFont="1" applyFill="1" applyBorder="1" applyProtection="1">
      <protection locked="0"/>
    </xf>
    <xf numFmtId="164" fontId="6" fillId="5" borderId="5" xfId="1" applyNumberFormat="1" applyFont="1" applyFill="1" applyBorder="1" applyAlignment="1" applyProtection="1">
      <alignment horizontal="right"/>
      <protection locked="0"/>
    </xf>
    <xf numFmtId="0" fontId="6" fillId="5" borderId="5" xfId="0" applyFont="1" applyFill="1" applyBorder="1" applyAlignment="1" applyProtection="1">
      <alignment horizontal="right"/>
      <protection locked="0"/>
    </xf>
    <xf numFmtId="44" fontId="6" fillId="5" borderId="5" xfId="3" applyFont="1" applyFill="1" applyBorder="1" applyAlignment="1" applyProtection="1">
      <alignment horizontal="right"/>
      <protection locked="0"/>
    </xf>
    <xf numFmtId="44" fontId="6" fillId="0" borderId="6" xfId="3" applyFont="1" applyFill="1" applyBorder="1" applyAlignment="1" applyProtection="1">
      <alignment horizontal="right"/>
      <protection hidden="1"/>
    </xf>
    <xf numFmtId="0" fontId="9" fillId="3" borderId="11" xfId="4" applyNumberFormat="1" applyBorder="1" applyAlignment="1">
      <alignment horizontal="center" vertical="center" wrapText="1"/>
    </xf>
    <xf numFmtId="0" fontId="3" fillId="0" borderId="0" xfId="0" applyFont="1" applyAlignment="1">
      <alignment horizontal="left" vertical="center"/>
    </xf>
    <xf numFmtId="0" fontId="0" fillId="0" borderId="0" xfId="0" applyAlignment="1">
      <alignment horizontal="center" vertical="center"/>
    </xf>
    <xf numFmtId="44" fontId="7" fillId="0" borderId="12" xfId="3" applyFont="1" applyBorder="1" applyAlignment="1" applyProtection="1">
      <alignment horizontal="right"/>
      <protection hidden="1"/>
    </xf>
    <xf numFmtId="0" fontId="7" fillId="0" borderId="5" xfId="3" applyNumberFormat="1" applyFont="1" applyBorder="1" applyAlignment="1" applyProtection="1">
      <alignment horizontal="right"/>
      <protection hidden="1"/>
    </xf>
    <xf numFmtId="0" fontId="23" fillId="2" borderId="5" xfId="0" applyFont="1" applyFill="1" applyBorder="1" applyAlignment="1">
      <alignment horizontal="right"/>
    </xf>
    <xf numFmtId="44" fontId="6" fillId="5" borderId="6" xfId="3" applyFont="1" applyFill="1" applyBorder="1" applyAlignment="1" applyProtection="1">
      <alignment horizontal="right"/>
      <protection locked="0"/>
    </xf>
    <xf numFmtId="0" fontId="6" fillId="0" borderId="13" xfId="0" applyFont="1" applyBorder="1" applyAlignment="1">
      <alignment horizontal="left" wrapText="1"/>
    </xf>
    <xf numFmtId="0" fontId="6" fillId="0" borderId="13" xfId="0" applyFont="1" applyBorder="1" applyAlignment="1">
      <alignment horizontal="center"/>
    </xf>
    <xf numFmtId="0" fontId="7" fillId="0" borderId="13" xfId="0" applyFont="1" applyBorder="1" applyAlignment="1">
      <alignment horizontal="left" wrapText="1"/>
    </xf>
    <xf numFmtId="0" fontId="7" fillId="0" borderId="13" xfId="0" applyFont="1" applyBorder="1" applyAlignment="1">
      <alignment horizontal="center"/>
    </xf>
    <xf numFmtId="44" fontId="7" fillId="0" borderId="13" xfId="3" applyFont="1" applyFill="1" applyBorder="1" applyAlignment="1" applyProtection="1">
      <alignment horizontal="right"/>
      <protection hidden="1"/>
    </xf>
    <xf numFmtId="0" fontId="7" fillId="0" borderId="0" xfId="0" applyFont="1" applyAlignment="1">
      <alignment horizontal="left" vertical="top"/>
    </xf>
    <xf numFmtId="0" fontId="10" fillId="5" borderId="13" xfId="0" applyFont="1" applyFill="1" applyBorder="1" applyAlignment="1" applyProtection="1">
      <alignment horizontal="right"/>
      <protection locked="0"/>
    </xf>
    <xf numFmtId="43" fontId="6" fillId="0" borderId="6" xfId="1" applyFont="1" applyBorder="1" applyProtection="1">
      <protection hidden="1"/>
    </xf>
    <xf numFmtId="0" fontId="6" fillId="0" borderId="5" xfId="0" applyFont="1" applyBorder="1" applyAlignment="1">
      <alignment horizontal="center" wrapText="1"/>
    </xf>
    <xf numFmtId="44" fontId="6" fillId="0" borderId="5" xfId="3" applyFont="1" applyBorder="1" applyAlignment="1" applyProtection="1">
      <alignment horizontal="right"/>
      <protection hidden="1"/>
    </xf>
    <xf numFmtId="10" fontId="6" fillId="0" borderId="5" xfId="7" applyNumberFormat="1" applyFont="1" applyBorder="1" applyAlignment="1" applyProtection="1">
      <alignment horizontal="right"/>
      <protection hidden="1"/>
    </xf>
    <xf numFmtId="0" fontId="6" fillId="5" borderId="5" xfId="0" applyFont="1" applyFill="1" applyBorder="1" applyAlignment="1" applyProtection="1">
      <alignment horizontal="left" wrapText="1"/>
      <protection locked="0"/>
    </xf>
    <xf numFmtId="0" fontId="6" fillId="0" borderId="13" xfId="0" applyFont="1" applyBorder="1" applyAlignment="1" applyProtection="1">
      <alignment horizontal="right"/>
      <protection hidden="1"/>
    </xf>
    <xf numFmtId="165" fontId="6" fillId="5" borderId="8" xfId="3" applyNumberFormat="1" applyFont="1" applyFill="1" applyBorder="1" applyAlignment="1" applyProtection="1">
      <alignment horizontal="right"/>
      <protection locked="0"/>
    </xf>
    <xf numFmtId="0" fontId="6" fillId="0" borderId="3" xfId="0" applyFont="1" applyBorder="1" applyAlignment="1" applyProtection="1">
      <alignment horizontal="left"/>
      <protection hidden="1"/>
    </xf>
    <xf numFmtId="0" fontId="6" fillId="0" borderId="0" xfId="0" applyFont="1" applyAlignment="1" applyProtection="1">
      <alignment horizontal="left" vertical="top"/>
      <protection hidden="1"/>
    </xf>
    <xf numFmtId="0" fontId="6" fillId="0" borderId="3" xfId="0" applyFont="1" applyBorder="1" applyAlignment="1" applyProtection="1">
      <alignment horizontal="left" vertical="top"/>
      <protection hidden="1"/>
    </xf>
    <xf numFmtId="0" fontId="7" fillId="0" borderId="4" xfId="0" applyFont="1" applyBorder="1" applyAlignment="1">
      <alignment horizontal="left"/>
    </xf>
    <xf numFmtId="0" fontId="6" fillId="5" borderId="7" xfId="0" applyFont="1" applyFill="1" applyBorder="1" applyProtection="1">
      <protection locked="0"/>
    </xf>
    <xf numFmtId="0" fontId="6" fillId="5" borderId="4" xfId="0" applyFont="1" applyFill="1" applyBorder="1" applyProtection="1">
      <protection locked="0"/>
    </xf>
    <xf numFmtId="166" fontId="6" fillId="5" borderId="1" xfId="0" applyNumberFormat="1" applyFont="1" applyFill="1" applyBorder="1" applyAlignment="1" applyProtection="1">
      <alignment horizontal="left"/>
      <protection locked="0"/>
    </xf>
    <xf numFmtId="0" fontId="25" fillId="0" borderId="0" xfId="5" applyFont="1" applyBorder="1" applyAlignment="1">
      <alignment vertical="top"/>
    </xf>
    <xf numFmtId="0" fontId="26" fillId="0" borderId="0" xfId="6" applyFont="1" applyBorder="1" applyAlignment="1">
      <alignment vertical="top"/>
    </xf>
    <xf numFmtId="0" fontId="9" fillId="3" borderId="14" xfId="8" applyNumberFormat="1" applyFont="1" applyFill="1" applyAlignment="1">
      <alignment horizontal="left" wrapText="1"/>
    </xf>
  </cellXfs>
  <cellStyles count="9">
    <cellStyle name="Comma" xfId="1" builtinId="3"/>
    <cellStyle name="Currency" xfId="3" builtinId="4"/>
    <cellStyle name="Heading 1" xfId="5" builtinId="16"/>
    <cellStyle name="Heading 2" xfId="6" builtinId="17"/>
    <cellStyle name="Heading 3" xfId="8" builtinId="18"/>
    <cellStyle name="Normal" xfId="0" builtinId="0"/>
    <cellStyle name="PAS Table Header" xfId="4" xr:uid="{6EDAD520-94C3-4CBA-9FAF-120730DE18D6}"/>
    <cellStyle name="Percent" xfId="7" builtinId="5"/>
    <cellStyle name="Title" xfId="2" builtinId="15"/>
  </cellStyles>
  <dxfs count="14">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outline="0">
        <bottom style="thin">
          <color auto="1"/>
        </bottom>
      </border>
    </dxf>
    <dxf>
      <numFmt numFmtId="0" formatCode="General"/>
      <alignment horizontal="center" vertical="center"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i val="0"/>
        <strike val="0"/>
        <condense val="0"/>
        <extend val="0"/>
        <outline val="0"/>
        <shadow val="0"/>
        <u val="none"/>
        <vertAlign val="baseline"/>
        <sz val="12"/>
        <color theme="1"/>
        <name val="Arial"/>
        <family val="2"/>
        <scheme val="none"/>
      </font>
      <alignment horizontal="left"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outline="0">
        <top style="thin">
          <color rgb="FF000000"/>
        </top>
        <bottom style="thin">
          <color theme="0" tint="-0.24994659260841701"/>
        </bottom>
      </border>
    </dxf>
    <dxf>
      <border outline="0">
        <bottom style="thin">
          <color auto="1"/>
        </bottom>
      </border>
    </dxf>
    <dxf>
      <numFmt numFmtId="0" formatCode="General"/>
      <alignment horizontal="center" vertical="center" textRotation="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outline="0">
        <top style="thin">
          <color rgb="FF000000"/>
        </top>
        <bottom style="thin">
          <color theme="0" tint="-0.24994659260841701"/>
        </bottom>
      </border>
    </dxf>
    <dxf>
      <border outline="0">
        <bottom style="thin">
          <color auto="1"/>
        </bottom>
      </border>
    </dxf>
    <dxf>
      <numFmt numFmtId="0" formatCode="General"/>
      <alignment vertical="center" textRotation="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0E23F5-7A8D-4A71-BA86-A3733958CE53}" name="Table2" displayName="Table2" ref="A9:C19" totalsRowShown="0" headerRowDxfId="13" headerRowBorderDxfId="12" tableBorderDxfId="11" headerRowCellStyle="PAS Table Header">
  <tableColumns count="3">
    <tableColumn id="1" xr3:uid="{3C00BFED-EA7E-4945-AA42-08DD0D993DC6}" name="Description" dataDxfId="10"/>
    <tableColumn id="2" xr3:uid="{3A37AC86-6F8B-44DA-ADB4-392BD3F49138}" name="Line" dataDxfId="9"/>
    <tableColumn id="3" xr3:uid="{BE8CD737-FE24-4E1C-8826-C79B7203BE76}" name="Amount"/>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4207738-2256-443C-BFCA-D17E744A9B66}" name="Table3" displayName="Table3" ref="A9:E33" totalsRowShown="0" headerRowDxfId="8" headerRowBorderDxfId="7" tableBorderDxfId="6" headerRowCellStyle="PAS Table Header">
  <tableColumns count="5">
    <tableColumn id="1" xr3:uid="{6424F0ED-AE7C-4C3E-B3A6-FAED12BE1EF3}" name="Description" dataDxfId="5"/>
    <tableColumn id="2" xr3:uid="{808C9756-B700-455E-BD15-8ECC4FE00751}" name="Line" dataDxfId="4"/>
    <tableColumn id="3" xr3:uid="{C0A09071-85B8-4CE0-B5AD-47B0B0D1750A}" name="Second Prior Year"/>
    <tableColumn id="4" xr3:uid="{760722E0-D45A-4A36-8534-6DF80C4A6E8E}" name="Prior Year"/>
    <tableColumn id="5" xr3:uid="{C1895399-3176-4B88-B3D2-B091024C5226}" name="Audit Year"/>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255621-4AE0-4902-8147-076A591CBA13}" name="Table1" displayName="Table1" ref="A9:E19" totalsRowShown="0" headerRowDxfId="3" headerRowBorderDxfId="2" headerRowCellStyle="PAS Table Header">
  <tableColumns count="5">
    <tableColumn id="1" xr3:uid="{0E52114A-CD90-4587-B18D-2F653A2806E0}" name="Description" dataDxfId="1"/>
    <tableColumn id="2" xr3:uid="{9756113A-9FB0-4DA4-ADF2-06F38989E4E0}" name="Line" dataDxfId="0"/>
    <tableColumn id="3" xr3:uid="{CA5EF57D-5FCA-42A6-B549-15C785241B0A}" name="Second Prior Year"/>
    <tableColumn id="4" xr3:uid="{4CACA88C-AC55-44B1-9D05-41F2E0635949}" name="Prior Year"/>
    <tableColumn id="5" xr3:uid="{3A0252D2-3756-47DE-BC6F-27B80A2A148C}" name="Audit Year"/>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EB43B-E962-4FE3-B523-12B67CC673F6}">
  <sheetPr>
    <pageSetUpPr fitToPage="1"/>
  </sheetPr>
  <dimension ref="A1:A16"/>
  <sheetViews>
    <sheetView showGridLines="0" topLeftCell="A3" zoomScaleNormal="100" workbookViewId="0"/>
  </sheetViews>
  <sheetFormatPr baseColWidth="10" defaultColWidth="8.83203125" defaultRowHeight="16" x14ac:dyDescent="0.2"/>
  <cols>
    <col min="1" max="1" width="96.83203125" style="22" customWidth="1"/>
    <col min="2" max="16384" width="8.83203125" style="23"/>
  </cols>
  <sheetData>
    <row r="1" spans="1:1" s="34" customFormat="1" ht="20" x14ac:dyDescent="0.2">
      <c r="A1" s="91" t="s">
        <v>0</v>
      </c>
    </row>
    <row r="2" spans="1:1" s="35" customFormat="1" ht="26" customHeight="1" x14ac:dyDescent="0.2">
      <c r="A2" s="92" t="s">
        <v>1</v>
      </c>
    </row>
    <row r="3" spans="1:1" s="24" customFormat="1" ht="87.5" customHeight="1" x14ac:dyDescent="0.2">
      <c r="A3" s="31" t="s">
        <v>72</v>
      </c>
    </row>
    <row r="4" spans="1:1" s="24" customFormat="1" ht="71" customHeight="1" x14ac:dyDescent="0.2">
      <c r="A4" s="30" t="s">
        <v>84</v>
      </c>
    </row>
    <row r="5" spans="1:1" ht="18" thickBot="1" x14ac:dyDescent="0.25">
      <c r="A5" s="93" t="s">
        <v>49</v>
      </c>
    </row>
    <row r="6" spans="1:1" s="1" customFormat="1" ht="53" customHeight="1" x14ac:dyDescent="0.2">
      <c r="A6" s="33" t="s">
        <v>63</v>
      </c>
    </row>
    <row r="7" spans="1:1" ht="25" customHeight="1" x14ac:dyDescent="0.2">
      <c r="A7" s="25" t="s">
        <v>61</v>
      </c>
    </row>
    <row r="8" spans="1:1" ht="18" thickBot="1" x14ac:dyDescent="0.25">
      <c r="A8" s="93" t="s">
        <v>8</v>
      </c>
    </row>
    <row r="9" spans="1:1" s="1" customFormat="1" ht="86.5" customHeight="1" x14ac:dyDescent="0.2">
      <c r="A9" s="33" t="s">
        <v>71</v>
      </c>
    </row>
    <row r="10" spans="1:1" ht="39.5" customHeight="1" x14ac:dyDescent="0.2">
      <c r="A10" s="32" t="s">
        <v>90</v>
      </c>
    </row>
    <row r="11" spans="1:1" ht="18" thickBot="1" x14ac:dyDescent="0.25">
      <c r="A11" s="93" t="s">
        <v>54</v>
      </c>
    </row>
    <row r="12" spans="1:1" s="1" customFormat="1" ht="54" customHeight="1" x14ac:dyDescent="0.2">
      <c r="A12" s="33" t="s">
        <v>64</v>
      </c>
    </row>
    <row r="13" spans="1:1" ht="17" x14ac:dyDescent="0.2">
      <c r="A13" s="32" t="s">
        <v>62</v>
      </c>
    </row>
    <row r="14" spans="1:1" s="1" customFormat="1" ht="25.5" customHeight="1" x14ac:dyDescent="0.2">
      <c r="A14" s="36" t="s">
        <v>81</v>
      </c>
    </row>
    <row r="15" spans="1:1" s="1" customFormat="1" ht="17" x14ac:dyDescent="0.2">
      <c r="A15" s="37" t="s">
        <v>73</v>
      </c>
    </row>
    <row r="16" spans="1:1" ht="17" x14ac:dyDescent="0.2">
      <c r="A16" s="38" t="s">
        <v>74</v>
      </c>
    </row>
  </sheetData>
  <pageMargins left="0.7" right="0.7" top="0.75" bottom="0.75" header="0.3" footer="0.3"/>
  <pageSetup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F7119-F9B2-4A3C-8B01-9D9F12C1B5FA}">
  <sheetPr>
    <pageSetUpPr fitToPage="1"/>
  </sheetPr>
  <dimension ref="A1:D19"/>
  <sheetViews>
    <sheetView showGridLines="0" tabSelected="1" zoomScaleNormal="100" workbookViewId="0">
      <selection activeCell="C17" sqref="C17"/>
    </sheetView>
  </sheetViews>
  <sheetFormatPr baseColWidth="10" defaultColWidth="8.83203125" defaultRowHeight="15" x14ac:dyDescent="0.2"/>
  <cols>
    <col min="1" max="1" width="87.83203125" customWidth="1"/>
    <col min="2" max="2" width="8.1640625" customWidth="1"/>
    <col min="3" max="3" width="28.1640625" customWidth="1"/>
  </cols>
  <sheetData>
    <row r="1" spans="1:4" s="40" customFormat="1" ht="19" x14ac:dyDescent="0.2">
      <c r="A1" s="48" t="s">
        <v>79</v>
      </c>
      <c r="B1" s="39"/>
    </row>
    <row r="2" spans="1:4" s="43" customFormat="1" ht="25.5" customHeight="1" x14ac:dyDescent="0.2">
      <c r="A2" s="49" t="s">
        <v>1</v>
      </c>
      <c r="B2" s="41"/>
      <c r="C2" s="41"/>
      <c r="D2" s="42"/>
    </row>
    <row r="3" spans="1:4" s="16" customFormat="1" ht="16" x14ac:dyDescent="0.2">
      <c r="A3" s="15" t="s">
        <v>9</v>
      </c>
    </row>
    <row r="4" spans="1:4" s="16" customFormat="1" ht="16" x14ac:dyDescent="0.2">
      <c r="A4" s="88" t="s">
        <v>93</v>
      </c>
      <c r="C4" s="54"/>
    </row>
    <row r="5" spans="1:4" s="16" customFormat="1" ht="16" x14ac:dyDescent="0.2">
      <c r="A5" s="87" t="s">
        <v>10</v>
      </c>
    </row>
    <row r="6" spans="1:4" s="16" customFormat="1" ht="16" x14ac:dyDescent="0.2">
      <c r="A6" s="89" t="s">
        <v>94</v>
      </c>
      <c r="C6" s="54"/>
    </row>
    <row r="7" spans="1:4" s="16" customFormat="1" ht="16" x14ac:dyDescent="0.2">
      <c r="A7" s="87" t="s">
        <v>11</v>
      </c>
    </row>
    <row r="8" spans="1:4" s="16" customFormat="1" ht="16" x14ac:dyDescent="0.2">
      <c r="A8" s="90" t="s">
        <v>95</v>
      </c>
      <c r="C8" s="54"/>
    </row>
    <row r="9" spans="1:4" s="64" customFormat="1" ht="27.5" customHeight="1" x14ac:dyDescent="0.2">
      <c r="A9" s="63" t="s">
        <v>2</v>
      </c>
      <c r="B9" s="63" t="s">
        <v>3</v>
      </c>
      <c r="C9" s="63" t="s">
        <v>50</v>
      </c>
    </row>
    <row r="10" spans="1:4" ht="27" customHeight="1" x14ac:dyDescent="0.2">
      <c r="A10" s="21" t="s">
        <v>68</v>
      </c>
      <c r="B10" s="14" t="s">
        <v>16</v>
      </c>
      <c r="C10" s="57">
        <v>0</v>
      </c>
    </row>
    <row r="11" spans="1:4" ht="27" customHeight="1" x14ac:dyDescent="0.2">
      <c r="A11" s="12" t="s">
        <v>51</v>
      </c>
      <c r="B11" s="4" t="s">
        <v>17</v>
      </c>
      <c r="C11" s="58">
        <v>0</v>
      </c>
    </row>
    <row r="12" spans="1:4" ht="32.5" customHeight="1" x14ac:dyDescent="0.2">
      <c r="A12" s="12" t="s">
        <v>52</v>
      </c>
      <c r="B12" s="4" t="s">
        <v>18</v>
      </c>
      <c r="C12" s="58">
        <v>0</v>
      </c>
    </row>
    <row r="13" spans="1:4" ht="34" x14ac:dyDescent="0.2">
      <c r="A13" s="12" t="s">
        <v>53</v>
      </c>
      <c r="B13" s="4" t="s">
        <v>19</v>
      </c>
      <c r="C13" s="58">
        <v>6550</v>
      </c>
    </row>
    <row r="14" spans="1:4" ht="34" x14ac:dyDescent="0.2">
      <c r="A14" s="20" t="s">
        <v>67</v>
      </c>
      <c r="B14" s="7" t="s">
        <v>21</v>
      </c>
      <c r="C14" s="19">
        <f>C10-C11-C12+C13</f>
        <v>6550</v>
      </c>
    </row>
    <row r="15" spans="1:4" ht="27" customHeight="1" x14ac:dyDescent="0.2">
      <c r="A15" s="12" t="s">
        <v>69</v>
      </c>
      <c r="B15" s="4" t="s">
        <v>23</v>
      </c>
      <c r="C15" s="58">
        <v>6550</v>
      </c>
    </row>
    <row r="16" spans="1:4" ht="27" customHeight="1" x14ac:dyDescent="0.2">
      <c r="A16" s="12" t="s">
        <v>70</v>
      </c>
      <c r="B16" s="4" t="s">
        <v>25</v>
      </c>
      <c r="C16" s="58">
        <v>6550</v>
      </c>
    </row>
    <row r="17" spans="1:3" ht="27" customHeight="1" x14ac:dyDescent="0.2">
      <c r="A17" s="20" t="s">
        <v>76</v>
      </c>
      <c r="B17" s="7" t="s">
        <v>27</v>
      </c>
      <c r="C17" s="19">
        <f>C15-C16</f>
        <v>0</v>
      </c>
    </row>
    <row r="18" spans="1:3" ht="32.5" customHeight="1" x14ac:dyDescent="0.2">
      <c r="A18" s="12" t="s">
        <v>89</v>
      </c>
      <c r="B18" s="4" t="s">
        <v>6</v>
      </c>
      <c r="C18" s="67" t="str">
        <f>IF(C16=0,"N/A",IF(C17&gt;=C14,"Yes","No"))</f>
        <v>No</v>
      </c>
    </row>
    <row r="19" spans="1:3" ht="27" customHeight="1" x14ac:dyDescent="0.2">
      <c r="A19" s="44" t="s">
        <v>75</v>
      </c>
      <c r="B19" s="45" t="s">
        <v>7</v>
      </c>
      <c r="C19" s="66">
        <f>IF(C16&gt;0,IF(C18="no",MIN(C16,(C14-C17)),0),"N/A")</f>
        <v>6550</v>
      </c>
    </row>
  </sheetData>
  <pageMargins left="0.7" right="0.7" top="0.75" bottom="0.75" header="0.3" footer="0.3"/>
  <pageSetup scale="99" fitToHeight="0" orientation="landscape" r:id="rId1"/>
  <headerFooter>
    <oddFooter>&amp;C&amp;"Arial,Regular"&amp;12Page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307B9-2DF6-4374-96B6-8E1E8780FA48}">
  <sheetPr>
    <pageSetUpPr fitToPage="1"/>
  </sheetPr>
  <dimension ref="A1:H34"/>
  <sheetViews>
    <sheetView showGridLines="0" topLeftCell="A14" zoomScaleNormal="100" workbookViewId="0">
      <selection activeCell="E33" sqref="E33"/>
    </sheetView>
  </sheetViews>
  <sheetFormatPr baseColWidth="10" defaultColWidth="8.83203125" defaultRowHeight="15" x14ac:dyDescent="0.2"/>
  <cols>
    <col min="1" max="1" width="110.5" customWidth="1"/>
    <col min="2" max="2" width="8.1640625" customWidth="1"/>
    <col min="3" max="5" width="19.1640625" customWidth="1"/>
    <col min="6" max="6" width="2.5" customWidth="1"/>
    <col min="8" max="8" width="13.5" bestFit="1" customWidth="1"/>
  </cols>
  <sheetData>
    <row r="1" spans="1:8" s="40" customFormat="1" ht="19" x14ac:dyDescent="0.2">
      <c r="A1" s="48" t="s">
        <v>8</v>
      </c>
      <c r="B1" s="39"/>
    </row>
    <row r="2" spans="1:8" s="43" customFormat="1" ht="25.5" customHeight="1" x14ac:dyDescent="0.2">
      <c r="A2" s="49" t="s">
        <v>1</v>
      </c>
      <c r="B2" s="41"/>
      <c r="C2" s="41"/>
      <c r="D2" s="42"/>
    </row>
    <row r="3" spans="1:8" s="1" customFormat="1" ht="16" x14ac:dyDescent="0.2">
      <c r="A3" s="15" t="s">
        <v>9</v>
      </c>
      <c r="B3" s="16"/>
      <c r="D3" s="55"/>
      <c r="E3" s="55"/>
    </row>
    <row r="4" spans="1:8" s="1" customFormat="1" ht="16" x14ac:dyDescent="0.2">
      <c r="A4" s="54" t="str">
        <f>SNS!A4</f>
        <v>We the People High</v>
      </c>
      <c r="B4" s="16"/>
      <c r="C4" s="55"/>
      <c r="D4" s="55"/>
      <c r="E4" s="55"/>
    </row>
    <row r="5" spans="1:8" s="1" customFormat="1" ht="16" x14ac:dyDescent="0.2">
      <c r="A5" s="15" t="s">
        <v>10</v>
      </c>
      <c r="B5" s="16"/>
      <c r="D5" s="55"/>
      <c r="E5" s="55"/>
    </row>
    <row r="6" spans="1:8" s="1" customFormat="1" ht="16" x14ac:dyDescent="0.2">
      <c r="A6" s="54" t="str">
        <f>SNS!A6</f>
        <v>Los Angeles</v>
      </c>
      <c r="B6" s="16"/>
      <c r="C6" s="55"/>
      <c r="D6" s="55"/>
      <c r="E6" s="55"/>
    </row>
    <row r="7" spans="1:8" s="1" customFormat="1" ht="16" x14ac:dyDescent="0.2">
      <c r="A7" s="15" t="s">
        <v>11</v>
      </c>
      <c r="B7" s="16"/>
      <c r="D7" s="55"/>
      <c r="E7" s="55"/>
    </row>
    <row r="8" spans="1:8" s="1" customFormat="1" ht="16" x14ac:dyDescent="0.2">
      <c r="A8" s="84" t="str">
        <f>SNS!A8</f>
        <v>2023-24</v>
      </c>
      <c r="B8" s="16"/>
      <c r="C8" s="51"/>
      <c r="D8" s="51"/>
      <c r="E8" s="51"/>
    </row>
    <row r="9" spans="1:8" s="65" customFormat="1" ht="17" x14ac:dyDescent="0.2">
      <c r="A9" s="63" t="s">
        <v>2</v>
      </c>
      <c r="B9" s="63" t="s">
        <v>3</v>
      </c>
      <c r="C9" s="63" t="s">
        <v>12</v>
      </c>
      <c r="D9" s="63" t="s">
        <v>13</v>
      </c>
      <c r="E9" s="63" t="s">
        <v>14</v>
      </c>
    </row>
    <row r="10" spans="1:8" ht="20" customHeight="1" x14ac:dyDescent="0.2">
      <c r="A10" s="13" t="s">
        <v>15</v>
      </c>
      <c r="B10" s="14" t="s">
        <v>16</v>
      </c>
      <c r="C10" s="62" t="str">
        <f>IF($A8="[Enter Audit Year as XXXX-YY]","",LEFT($A8,4)-2&amp;"-"&amp;RIGHT($A8,2)-2)</f>
        <v>2021-22</v>
      </c>
      <c r="D10" s="62" t="str">
        <f>IF($A8="[Enter Audit Year as XXXX-YY]","",LEFT($A8,4)-1&amp;"-"&amp;RIGHT($A8,2)-1)</f>
        <v>2022-23</v>
      </c>
      <c r="E10" s="62" t="str">
        <f>IF(A8="[Enter Audit Year as XXXX-YY]","",A8)</f>
        <v>2023-24</v>
      </c>
      <c r="F10" s="56"/>
    </row>
    <row r="11" spans="1:8" ht="20" customHeight="1" x14ac:dyDescent="0.2">
      <c r="A11" s="3" t="s">
        <v>83</v>
      </c>
      <c r="B11" s="4" t="s">
        <v>17</v>
      </c>
      <c r="C11" s="59">
        <v>55</v>
      </c>
      <c r="D11" s="59"/>
      <c r="E11" s="59"/>
    </row>
    <row r="12" spans="1:8" ht="20" customHeight="1" x14ac:dyDescent="0.2">
      <c r="A12" s="3" t="s">
        <v>82</v>
      </c>
      <c r="B12" s="4" t="s">
        <v>18</v>
      </c>
      <c r="C12" s="60"/>
      <c r="D12" s="60"/>
      <c r="E12" s="60"/>
    </row>
    <row r="13" spans="1:8" ht="18" thickBot="1" x14ac:dyDescent="0.25">
      <c r="A13" s="70" t="s">
        <v>91</v>
      </c>
      <c r="B13" s="71" t="s">
        <v>19</v>
      </c>
      <c r="C13" s="82" t="str">
        <f>IF(OR(C11="",C12=""),"Unknown",IF(OR(C11&lt;500,C12="yes"),"No","Yes"))</f>
        <v>Unknown</v>
      </c>
      <c r="D13" s="82" t="str">
        <f t="shared" ref="D13:E13" si="0">IF(OR(D11="",D12=""),"Unknown",IF(OR(D11&lt;500,D12="yes"),"No","Yes"))</f>
        <v>Unknown</v>
      </c>
      <c r="E13" s="82" t="str">
        <f t="shared" si="0"/>
        <v>Unknown</v>
      </c>
      <c r="F13" s="9"/>
      <c r="H13" s="10"/>
    </row>
    <row r="14" spans="1:8" ht="20" customHeight="1" x14ac:dyDescent="0.2">
      <c r="A14" s="17" t="s">
        <v>20</v>
      </c>
      <c r="B14" s="18" t="s">
        <v>21</v>
      </c>
      <c r="C14" s="83">
        <v>0</v>
      </c>
      <c r="D14" s="83">
        <v>0</v>
      </c>
      <c r="E14" s="83">
        <v>6550</v>
      </c>
      <c r="F14" s="10"/>
      <c r="H14" s="10"/>
    </row>
    <row r="15" spans="1:8" ht="20" customHeight="1" thickBot="1" x14ac:dyDescent="0.25">
      <c r="A15" s="70" t="s">
        <v>88</v>
      </c>
      <c r="B15" s="71" t="s">
        <v>56</v>
      </c>
      <c r="C15" s="76"/>
      <c r="D15" s="76"/>
      <c r="E15" s="76" t="s">
        <v>96</v>
      </c>
      <c r="F15" s="9"/>
      <c r="G15" s="56"/>
      <c r="H15" s="10"/>
    </row>
    <row r="16" spans="1:8" ht="20" customHeight="1" x14ac:dyDescent="0.2">
      <c r="A16" s="13" t="s">
        <v>22</v>
      </c>
      <c r="B16" s="14" t="s">
        <v>23</v>
      </c>
      <c r="C16" s="69">
        <v>0</v>
      </c>
      <c r="D16" s="69">
        <v>0</v>
      </c>
      <c r="E16" s="69">
        <v>6550</v>
      </c>
    </row>
    <row r="17" spans="1:6" ht="20" customHeight="1" x14ac:dyDescent="0.2">
      <c r="A17" s="3" t="s">
        <v>24</v>
      </c>
      <c r="B17" s="4" t="s">
        <v>25</v>
      </c>
      <c r="C17" s="61">
        <v>0</v>
      </c>
      <c r="D17" s="61">
        <v>0</v>
      </c>
      <c r="E17" s="68" t="s">
        <v>92</v>
      </c>
    </row>
    <row r="18" spans="1:6" ht="20" customHeight="1" x14ac:dyDescent="0.2">
      <c r="A18" s="3" t="s">
        <v>26</v>
      </c>
      <c r="B18" s="4" t="s">
        <v>27</v>
      </c>
      <c r="C18" s="61">
        <v>0</v>
      </c>
      <c r="D18" s="68" t="s">
        <v>92</v>
      </c>
      <c r="E18" s="68" t="s">
        <v>92</v>
      </c>
    </row>
    <row r="19" spans="1:6" ht="21.5" customHeight="1" x14ac:dyDescent="0.2">
      <c r="A19" s="6" t="s">
        <v>77</v>
      </c>
      <c r="B19" s="7" t="s">
        <v>28</v>
      </c>
      <c r="C19" s="8">
        <f>SUM(C16:C18)</f>
        <v>0</v>
      </c>
      <c r="D19" s="8">
        <f t="shared" ref="D19:E19" si="1">SUM(D16:D18)</f>
        <v>0</v>
      </c>
      <c r="E19" s="8">
        <f t="shared" si="1"/>
        <v>6550</v>
      </c>
    </row>
    <row r="20" spans="1:6" ht="20" customHeight="1" x14ac:dyDescent="0.2">
      <c r="A20" s="3" t="s">
        <v>29</v>
      </c>
      <c r="B20" s="4" t="s">
        <v>6</v>
      </c>
      <c r="C20" s="61">
        <v>0</v>
      </c>
      <c r="D20" s="61">
        <v>0</v>
      </c>
      <c r="E20" s="61">
        <v>0</v>
      </c>
    </row>
    <row r="21" spans="1:6" ht="20" customHeight="1" x14ac:dyDescent="0.2">
      <c r="A21" s="3" t="s">
        <v>30</v>
      </c>
      <c r="B21" s="4" t="s">
        <v>7</v>
      </c>
      <c r="C21" s="61">
        <v>0</v>
      </c>
      <c r="D21" s="61">
        <v>0</v>
      </c>
      <c r="E21" s="68" t="s">
        <v>92</v>
      </c>
      <c r="F21" s="10">
        <f>D14-D27</f>
        <v>0</v>
      </c>
    </row>
    <row r="22" spans="1:6" ht="20" customHeight="1" x14ac:dyDescent="0.2">
      <c r="A22" s="3" t="s">
        <v>31</v>
      </c>
      <c r="B22" s="4" t="s">
        <v>32</v>
      </c>
      <c r="C22" s="61">
        <v>0</v>
      </c>
      <c r="D22" s="68" t="s">
        <v>92</v>
      </c>
      <c r="E22" s="68" t="s">
        <v>92</v>
      </c>
    </row>
    <row r="23" spans="1:6" ht="21" customHeight="1" x14ac:dyDescent="0.2">
      <c r="A23" s="6" t="s">
        <v>78</v>
      </c>
      <c r="B23" s="7" t="s">
        <v>33</v>
      </c>
      <c r="C23" s="8">
        <f>SUM(C20:C22)</f>
        <v>0</v>
      </c>
      <c r="D23" s="8">
        <f>SUM(D20:D22)</f>
        <v>0</v>
      </c>
      <c r="E23" s="8">
        <f>SUM(E20:E22)</f>
        <v>0</v>
      </c>
    </row>
    <row r="24" spans="1:6" ht="20" customHeight="1" x14ac:dyDescent="0.2">
      <c r="A24" s="3" t="s">
        <v>34</v>
      </c>
      <c r="B24" s="4" t="s">
        <v>35</v>
      </c>
      <c r="C24" s="28">
        <f>C16+C20</f>
        <v>0</v>
      </c>
      <c r="D24" s="28">
        <f>D16+D20</f>
        <v>0</v>
      </c>
      <c r="E24" s="28">
        <f>E16+E20</f>
        <v>6550</v>
      </c>
    </row>
    <row r="25" spans="1:6" ht="20" customHeight="1" x14ac:dyDescent="0.2">
      <c r="A25" s="3" t="s">
        <v>36</v>
      </c>
      <c r="B25" s="4" t="s">
        <v>37</v>
      </c>
      <c r="C25" s="28">
        <f>C17+C21</f>
        <v>0</v>
      </c>
      <c r="D25" s="28">
        <f>D17+D21</f>
        <v>0</v>
      </c>
      <c r="E25" s="68" t="s">
        <v>92</v>
      </c>
    </row>
    <row r="26" spans="1:6" ht="20" customHeight="1" x14ac:dyDescent="0.2">
      <c r="A26" s="3" t="s">
        <v>38</v>
      </c>
      <c r="B26" s="4" t="s">
        <v>39</v>
      </c>
      <c r="C26" s="28">
        <f>C18+C22</f>
        <v>0</v>
      </c>
      <c r="D26" s="68" t="s">
        <v>92</v>
      </c>
      <c r="E26" s="68" t="s">
        <v>92</v>
      </c>
    </row>
    <row r="27" spans="1:6" ht="20" customHeight="1" thickBot="1" x14ac:dyDescent="0.25">
      <c r="A27" s="72" t="s">
        <v>40</v>
      </c>
      <c r="B27" s="73" t="s">
        <v>41</v>
      </c>
      <c r="C27" s="74">
        <f>SUM(C24:C26)</f>
        <v>0</v>
      </c>
      <c r="D27" s="74">
        <f t="shared" ref="D27:E27" si="2">SUM(D24:D26)</f>
        <v>0</v>
      </c>
      <c r="E27" s="74">
        <f t="shared" si="2"/>
        <v>6550</v>
      </c>
    </row>
    <row r="28" spans="1:6" ht="20" customHeight="1" x14ac:dyDescent="0.2">
      <c r="A28" s="13" t="s">
        <v>42</v>
      </c>
      <c r="B28" s="14" t="s">
        <v>43</v>
      </c>
      <c r="C28" s="62">
        <f>ROUNDDOWN(C27*80%,0)</f>
        <v>0</v>
      </c>
      <c r="D28" s="62">
        <f>ROUNDDOWN(D27*80%,0)</f>
        <v>0</v>
      </c>
      <c r="E28" s="62">
        <f>ROUNDDOWN(E27*80%,0)</f>
        <v>5240</v>
      </c>
    </row>
    <row r="29" spans="1:6" ht="20" customHeight="1" x14ac:dyDescent="0.2">
      <c r="A29" s="3" t="s">
        <v>44</v>
      </c>
      <c r="B29" s="4" t="s">
        <v>45</v>
      </c>
      <c r="C29" s="28">
        <f>C19</f>
        <v>0</v>
      </c>
      <c r="D29" s="28">
        <f>D19</f>
        <v>0</v>
      </c>
      <c r="E29" s="28">
        <f>E19</f>
        <v>6550</v>
      </c>
    </row>
    <row r="30" spans="1:6" ht="20" customHeight="1" x14ac:dyDescent="0.2">
      <c r="A30" s="6" t="s">
        <v>66</v>
      </c>
      <c r="B30" s="7" t="s">
        <v>4</v>
      </c>
      <c r="C30" s="29">
        <f>IF(C13="Yes",IF(C29&lt;C28,C28-C29,0),0)</f>
        <v>0</v>
      </c>
      <c r="D30" s="29">
        <f t="shared" ref="D30:E30" si="3">IF(D13="Yes",IF(D29&lt;D28,D28-D29,0),0)</f>
        <v>0</v>
      </c>
      <c r="E30" s="29">
        <f t="shared" si="3"/>
        <v>0</v>
      </c>
    </row>
    <row r="31" spans="1:6" ht="17" x14ac:dyDescent="0.2">
      <c r="A31" s="3" t="s">
        <v>80</v>
      </c>
      <c r="B31" s="4" t="s">
        <v>46</v>
      </c>
      <c r="C31" s="28">
        <f>ROUND(C29/0.8,0)-C29</f>
        <v>0</v>
      </c>
      <c r="D31" s="28">
        <f>ROUND(D29/0.8,0)-D29</f>
        <v>0</v>
      </c>
      <c r="E31" s="28">
        <f>ROUND(E29/0.8,0)-E29</f>
        <v>1638</v>
      </c>
    </row>
    <row r="32" spans="1:6" s="2" customFormat="1" ht="20" customHeight="1" x14ac:dyDescent="0.2">
      <c r="A32" s="12" t="s">
        <v>47</v>
      </c>
      <c r="B32" s="4" t="s">
        <v>48</v>
      </c>
      <c r="C32" s="5">
        <f>C23</f>
        <v>0</v>
      </c>
      <c r="D32" s="5">
        <f>D23</f>
        <v>0</v>
      </c>
      <c r="E32" s="5">
        <v>0</v>
      </c>
    </row>
    <row r="33" spans="1:5" ht="23" customHeight="1" x14ac:dyDescent="0.2">
      <c r="A33" s="6" t="s">
        <v>65</v>
      </c>
      <c r="B33" s="7" t="s">
        <v>5</v>
      </c>
      <c r="C33" s="11">
        <f>IF(OR(C13="yes",C13="unknown"),MAX(C32-C31,0),"N/A")</f>
        <v>0</v>
      </c>
      <c r="D33" s="11">
        <f t="shared" ref="D33:E33" si="4">IF(OR(D13="yes",D13="unknown"),MAX(D32-D31,0),"N/A")</f>
        <v>0</v>
      </c>
      <c r="E33" s="11">
        <f t="shared" si="4"/>
        <v>0</v>
      </c>
    </row>
    <row r="34" spans="1:5" ht="16" x14ac:dyDescent="0.2">
      <c r="A34" s="46"/>
      <c r="B34" s="47"/>
    </row>
  </sheetData>
  <phoneticPr fontId="4" type="noConversion"/>
  <pageMargins left="0.25" right="0.25" top="0.75" bottom="0.75" header="0.3" footer="0.3"/>
  <pageSetup scale="88" fitToHeight="0" orientation="landscape" r:id="rId1"/>
  <headerFooter>
    <oddFooter>&amp;C&amp;"Arial,Regular"&amp;12Page &amp;P of &amp;N</oddFooter>
  </headerFooter>
  <rowBreaks count="1" manualBreakCount="1">
    <brk id="27" max="4" man="1"/>
  </rowBreaks>
  <colBreaks count="1" manualBreakCount="1">
    <brk id="5" max="1048575" man="1"/>
  </col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74EF2-EA3F-4D5F-8674-BFB6041EFAAE}">
  <sheetPr>
    <pageSetUpPr fitToPage="1"/>
  </sheetPr>
  <dimension ref="A1:E20"/>
  <sheetViews>
    <sheetView showGridLines="0" zoomScaleNormal="100" workbookViewId="0">
      <selection activeCell="E12" sqref="E12"/>
    </sheetView>
  </sheetViews>
  <sheetFormatPr baseColWidth="10" defaultColWidth="8.83203125" defaultRowHeight="15" x14ac:dyDescent="0.2"/>
  <cols>
    <col min="1" max="1" width="74.5" bestFit="1" customWidth="1"/>
    <col min="2" max="2" width="10.1640625" bestFit="1" customWidth="1"/>
    <col min="3" max="5" width="17.83203125" customWidth="1"/>
  </cols>
  <sheetData>
    <row r="1" spans="1:5" ht="19" x14ac:dyDescent="0.2">
      <c r="A1" s="48" t="s">
        <v>54</v>
      </c>
      <c r="B1" s="50"/>
      <c r="C1" s="48"/>
      <c r="D1" s="48"/>
      <c r="E1" s="48"/>
    </row>
    <row r="2" spans="1:5" ht="26.5" customHeight="1" x14ac:dyDescent="0.2">
      <c r="A2" s="49" t="s">
        <v>1</v>
      </c>
      <c r="B2" s="49"/>
      <c r="C2" s="49"/>
      <c r="D2" s="49"/>
      <c r="E2" s="49"/>
    </row>
    <row r="3" spans="1:5" ht="16" x14ac:dyDescent="0.2">
      <c r="A3" s="75" t="s">
        <v>9</v>
      </c>
      <c r="B3" s="1"/>
      <c r="C3" s="1"/>
      <c r="D3" s="53"/>
      <c r="E3" s="53"/>
    </row>
    <row r="4" spans="1:5" ht="16" x14ac:dyDescent="0.2">
      <c r="A4" s="85" t="str">
        <f>InstrCosts!A4</f>
        <v>We the People High</v>
      </c>
      <c r="B4" s="1"/>
      <c r="C4" s="53"/>
      <c r="D4" s="53"/>
      <c r="E4" s="53"/>
    </row>
    <row r="5" spans="1:5" ht="16" x14ac:dyDescent="0.2">
      <c r="A5" s="75" t="s">
        <v>10</v>
      </c>
      <c r="B5" s="1"/>
      <c r="C5" s="1"/>
      <c r="D5" s="53"/>
      <c r="E5" s="53"/>
    </row>
    <row r="6" spans="1:5" ht="16" x14ac:dyDescent="0.2">
      <c r="A6" s="85" t="str">
        <f>InstrCosts!A6</f>
        <v>Los Angeles</v>
      </c>
      <c r="B6" s="1"/>
      <c r="C6" s="53"/>
      <c r="D6" s="53"/>
      <c r="E6" s="53"/>
    </row>
    <row r="7" spans="1:5" ht="16" x14ac:dyDescent="0.2">
      <c r="A7" s="75" t="s">
        <v>11</v>
      </c>
      <c r="B7" s="1"/>
      <c r="C7" s="1"/>
      <c r="D7" s="53"/>
      <c r="E7" s="53"/>
    </row>
    <row r="8" spans="1:5" ht="16" x14ac:dyDescent="0.2">
      <c r="A8" s="86" t="str">
        <f>InstrCosts!A8</f>
        <v>2023-24</v>
      </c>
      <c r="B8" s="1"/>
      <c r="C8" s="52"/>
      <c r="D8" s="52"/>
      <c r="E8" s="52"/>
    </row>
    <row r="9" spans="1:5" ht="35" thickBot="1" x14ac:dyDescent="0.25">
      <c r="A9" s="63" t="s">
        <v>2</v>
      </c>
      <c r="B9" s="63" t="s">
        <v>3</v>
      </c>
      <c r="C9" s="63" t="s">
        <v>12</v>
      </c>
      <c r="D9" s="63" t="s">
        <v>13</v>
      </c>
      <c r="E9" s="63" t="s">
        <v>14</v>
      </c>
    </row>
    <row r="10" spans="1:5" ht="26" customHeight="1" x14ac:dyDescent="0.2">
      <c r="A10" s="17" t="s">
        <v>15</v>
      </c>
      <c r="B10" s="18" t="s">
        <v>16</v>
      </c>
      <c r="C10" s="26" t="str">
        <f>InstrCosts!C10</f>
        <v>2021-22</v>
      </c>
      <c r="D10" s="26" t="str">
        <f>InstrCosts!D10</f>
        <v>2022-23</v>
      </c>
      <c r="E10" s="26" t="str">
        <f>InstrCosts!E10</f>
        <v>2023-24</v>
      </c>
    </row>
    <row r="11" spans="1:5" ht="26" customHeight="1" x14ac:dyDescent="0.2">
      <c r="A11" s="12" t="s">
        <v>55</v>
      </c>
      <c r="B11" s="4" t="s">
        <v>17</v>
      </c>
      <c r="C11" s="58">
        <v>0</v>
      </c>
      <c r="D11" s="58">
        <v>0</v>
      </c>
      <c r="E11" s="58">
        <v>0</v>
      </c>
    </row>
    <row r="12" spans="1:5" ht="26" customHeight="1" x14ac:dyDescent="0.2">
      <c r="A12" s="3" t="s">
        <v>88</v>
      </c>
      <c r="B12" s="78" t="s">
        <v>18</v>
      </c>
      <c r="C12" s="81" t="s">
        <v>97</v>
      </c>
      <c r="D12" s="81" t="s">
        <v>97</v>
      </c>
      <c r="E12" s="81" t="s">
        <v>97</v>
      </c>
    </row>
    <row r="13" spans="1:5" ht="26" customHeight="1" x14ac:dyDescent="0.2">
      <c r="A13" s="21" t="s">
        <v>85</v>
      </c>
      <c r="B13" s="14" t="s">
        <v>19</v>
      </c>
      <c r="C13" s="77">
        <f>ROUNDUP(C11*1%,0)</f>
        <v>0</v>
      </c>
      <c r="D13" s="77">
        <f>ROUNDUP(D11*1%,0)</f>
        <v>0</v>
      </c>
      <c r="E13" s="77">
        <f>ROUNDUP(E11*1%,0)</f>
        <v>0</v>
      </c>
    </row>
    <row r="14" spans="1:5" ht="26" customHeight="1" x14ac:dyDescent="0.2">
      <c r="A14" s="12" t="s">
        <v>57</v>
      </c>
      <c r="B14" s="4" t="s">
        <v>23</v>
      </c>
      <c r="C14" s="58"/>
      <c r="D14" s="58"/>
      <c r="E14" s="58"/>
    </row>
    <row r="15" spans="1:5" ht="26" customHeight="1" x14ac:dyDescent="0.2">
      <c r="A15" s="12" t="s">
        <v>58</v>
      </c>
      <c r="B15" s="4" t="s">
        <v>25</v>
      </c>
      <c r="C15" s="58"/>
      <c r="D15" s="58"/>
      <c r="E15" s="68" t="s">
        <v>92</v>
      </c>
    </row>
    <row r="16" spans="1:5" ht="26" customHeight="1" x14ac:dyDescent="0.2">
      <c r="A16" s="12" t="s">
        <v>59</v>
      </c>
      <c r="B16" s="4" t="s">
        <v>27</v>
      </c>
      <c r="C16" s="58"/>
      <c r="D16" s="68" t="s">
        <v>92</v>
      </c>
      <c r="E16" s="68" t="s">
        <v>92</v>
      </c>
    </row>
    <row r="17" spans="1:5" ht="26" customHeight="1" x14ac:dyDescent="0.2">
      <c r="A17" s="12" t="s">
        <v>60</v>
      </c>
      <c r="B17" s="4" t="s">
        <v>28</v>
      </c>
      <c r="C17" s="27">
        <f>SUM(C14:C16)</f>
        <v>0</v>
      </c>
      <c r="D17" s="27">
        <f t="shared" ref="D17:E17" si="0">SUM(D14:D16)</f>
        <v>0</v>
      </c>
      <c r="E17" s="27">
        <f t="shared" si="0"/>
        <v>0</v>
      </c>
    </row>
    <row r="18" spans="1:5" ht="26" customHeight="1" x14ac:dyDescent="0.2">
      <c r="A18" s="12" t="s">
        <v>87</v>
      </c>
      <c r="B18" s="4" t="s">
        <v>6</v>
      </c>
      <c r="C18" s="80" t="str">
        <f>IF(C17&gt;C13,"Yes","No")</f>
        <v>No</v>
      </c>
      <c r="D18" s="80" t="str">
        <f t="shared" ref="D18:E18" si="1">IF(D17&gt;D13,"Yes","No")</f>
        <v>No</v>
      </c>
      <c r="E18" s="80" t="str">
        <f t="shared" si="1"/>
        <v>No</v>
      </c>
    </row>
    <row r="19" spans="1:5" ht="26" customHeight="1" x14ac:dyDescent="0.2">
      <c r="A19" s="12" t="s">
        <v>86</v>
      </c>
      <c r="B19" s="4" t="s">
        <v>7</v>
      </c>
      <c r="C19" s="79">
        <f>IF(C18="Yes",C17-C13,0)</f>
        <v>0</v>
      </c>
      <c r="D19" s="79">
        <f>IF(D18="Yes",D17-D13,0)</f>
        <v>0</v>
      </c>
      <c r="E19" s="79">
        <f>IF(E18="Yes",E17-E13,0)</f>
        <v>0</v>
      </c>
    </row>
    <row r="20" spans="1:5" ht="22.5" customHeight="1" x14ac:dyDescent="0.2"/>
  </sheetData>
  <pageMargins left="0.7" right="0.7" top="0.75" bottom="0.75" header="0.3" footer="0.3"/>
  <pageSetup scale="89" orientation="landscape" horizontalDpi="360" verticalDpi="360" r:id="rId1"/>
  <headerFooter>
    <oddFooter>&amp;CPage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534ED83EA0B5E468033F72E96A6CA4D" ma:contentTypeVersion="19" ma:contentTypeDescription="Create a new document." ma:contentTypeScope="" ma:versionID="25597d9df15313d9f8e4eca784d1c053">
  <xsd:schema xmlns:xsd="http://www.w3.org/2001/XMLSchema" xmlns:xs="http://www.w3.org/2001/XMLSchema" xmlns:p="http://schemas.microsoft.com/office/2006/metadata/properties" xmlns:ns2="f89dec18-d0c2-45d2-8a15-31051f2519f8" xmlns:ns3="1aae30ff-d7bc-47e3-882e-cd3423d00d62" targetNamespace="http://schemas.microsoft.com/office/2006/metadata/properties" ma:root="true" ma:fieldsID="d1b85a4311c40d7ec30e6f2deeba4a6d" ns2:_="" ns3:_="">
    <xsd:import namespace="f89dec18-d0c2-45d2-8a15-31051f2519f8"/>
    <xsd:import namespace="1aae30ff-d7bc-47e3-882e-cd3423d00d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9dec18-d0c2-45d2-8a15-31051f2519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2487d89-012e-44bc-975c-10dd49798f8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ae30ff-d7bc-47e3-882e-cd3423d00d6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47c6646-7324-4359-8ae4-f18e09663bfc}" ma:internalName="TaxCatchAll" ma:showField="CatchAllData" ma:web="1aae30ff-d7bc-47e3-882e-cd3423d00d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89dec18-d0c2-45d2-8a15-31051f2519f8">
      <Terms xmlns="http://schemas.microsoft.com/office/infopath/2007/PartnerControls"/>
    </lcf76f155ced4ddcb4097134ff3c332f>
    <TaxCatchAll xmlns="1aae30ff-d7bc-47e3-882e-cd3423d00d62" xsi:nil="true"/>
    <_Flow_SignoffStatus xmlns="f89dec18-d0c2-45d2-8a15-31051f2519f8" xsi:nil="true"/>
  </documentManagement>
</p:properties>
</file>

<file path=customXml/itemProps1.xml><?xml version="1.0" encoding="utf-8"?>
<ds:datastoreItem xmlns:ds="http://schemas.openxmlformats.org/officeDocument/2006/customXml" ds:itemID="{2A837977-A12C-47E3-AC94-5CB1F154516C}">
  <ds:schemaRefs>
    <ds:schemaRef ds:uri="http://schemas.microsoft.com/sharepoint/v3/contenttype/forms"/>
  </ds:schemaRefs>
</ds:datastoreItem>
</file>

<file path=customXml/itemProps2.xml><?xml version="1.0" encoding="utf-8"?>
<ds:datastoreItem xmlns:ds="http://schemas.openxmlformats.org/officeDocument/2006/customXml" ds:itemID="{EDE77F1F-98AA-4087-AE35-CE905FBAC4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9dec18-d0c2-45d2-8a15-31051f2519f8"/>
    <ds:schemaRef ds:uri="1aae30ff-d7bc-47e3-882e-cd3423d00d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0D6EFF-2D69-46AC-BE25-031AB5EDA111}">
  <ds:schemaRefs>
    <ds:schemaRef ds:uri="http://schemas.microsoft.com/office/2006/metadata/properties"/>
    <ds:schemaRef ds:uri="http://purl.org/dc/terms/"/>
    <ds:schemaRef ds:uri="1aae30ff-d7bc-47e3-882e-cd3423d00d62"/>
    <ds:schemaRef ds:uri="http://purl.org/dc/dcmitype/"/>
    <ds:schemaRef ds:uri="f89dec18-d0c2-45d2-8a15-31051f2519f8"/>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SNS</vt:lpstr>
      <vt:lpstr>InstrCosts</vt:lpstr>
      <vt:lpstr>AdminCosts</vt:lpstr>
      <vt:lpstr>InstrCosts!Print_Area</vt:lpstr>
      <vt:lpstr>InstrCosts!Print_Titles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AMS Audit Compliance Works Sheets - Superintendent Intiatives (CA Department of Education)</dc:title>
  <dc:subject>This Excel workbook was designed to assist local educational agencies (LEAs) and auditors in determining compliance with the requirements of EC Section 8820(i).</dc:subject>
  <dc:creator/>
  <cp:keywords/>
  <dc:description/>
  <cp:lastModifiedBy/>
  <cp:revision>1</cp:revision>
  <dcterms:created xsi:type="dcterms:W3CDTF">2024-03-21T21:27:35Z</dcterms:created>
  <dcterms:modified xsi:type="dcterms:W3CDTF">2025-04-29T17:11:06Z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0x0101003534ED83EA0B5E468033F72E96A6CA4D</vt:lpwstr>
  </property>
</Properties>
</file>